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480" windowHeight="9120"/>
  </bookViews>
  <sheets>
    <sheet name="mzda" sheetId="1" r:id="rId1"/>
    <sheet name="výpočet procent" sheetId="2" r:id="rId2"/>
    <sheet name="ukázka vnoření funkcí" sheetId="3" r:id="rId3"/>
    <sheet name="BMI" sheetId="4" r:id="rId4"/>
  </sheets>
  <definedNames>
    <definedName name="daň">mzda!$D$2</definedName>
  </definedNames>
  <calcPr calcId="125725"/>
</workbook>
</file>

<file path=xl/calcChain.xml><?xml version="1.0" encoding="utf-8"?>
<calcChain xmlns="http://schemas.openxmlformats.org/spreadsheetml/2006/main">
  <c r="H9" i="1"/>
  <c r="H10"/>
  <c r="H11"/>
  <c r="H12"/>
  <c r="F6" i="2"/>
  <c r="E6"/>
  <c r="C6"/>
  <c r="D6"/>
  <c r="B6"/>
  <c r="F3"/>
  <c r="F4"/>
  <c r="F5"/>
  <c r="F2"/>
  <c r="E3"/>
  <c r="E4"/>
  <c r="E5"/>
  <c r="E2"/>
  <c r="D3"/>
  <c r="D4"/>
  <c r="D5"/>
  <c r="D2"/>
  <c r="B4" i="4"/>
  <c r="B7" s="1"/>
  <c r="B10" i="3"/>
  <c r="B3"/>
  <c r="D10" i="1"/>
  <c r="D11"/>
  <c r="D12"/>
  <c r="D9"/>
  <c r="L9" s="1"/>
  <c r="L12" l="1"/>
  <c r="K12" s="1"/>
  <c r="L10"/>
  <c r="K10" s="1"/>
  <c r="L11"/>
  <c r="K11" s="1"/>
  <c r="E12"/>
  <c r="E10"/>
  <c r="F12"/>
  <c r="F10"/>
  <c r="E9"/>
  <c r="E11"/>
  <c r="F9"/>
  <c r="F11"/>
  <c r="C18" l="1"/>
  <c r="G10"/>
  <c r="C19"/>
  <c r="G11"/>
  <c r="C20"/>
  <c r="G12"/>
  <c r="I12" s="1"/>
  <c r="B20" s="1"/>
  <c r="I11" l="1"/>
  <c r="B19" s="1"/>
  <c r="D19" s="1"/>
  <c r="I10"/>
  <c r="B18" s="1"/>
  <c r="D18" s="1"/>
  <c r="D20"/>
  <c r="K9"/>
  <c r="C17" s="1"/>
  <c r="G9" l="1"/>
  <c r="I9" s="1"/>
  <c r="B17" s="1"/>
  <c r="D17" s="1"/>
</calcChain>
</file>

<file path=xl/sharedStrings.xml><?xml version="1.0" encoding="utf-8"?>
<sst xmlns="http://schemas.openxmlformats.org/spreadsheetml/2006/main" count="80" uniqueCount="73">
  <si>
    <t>pracovník</t>
  </si>
  <si>
    <t>hrubá hodinová mzda</t>
  </si>
  <si>
    <t>počet odpracovaných hodin</t>
  </si>
  <si>
    <t>hrubá mzda</t>
  </si>
  <si>
    <t>sociální a zdravotní pojištění</t>
  </si>
  <si>
    <t>základ daně</t>
  </si>
  <si>
    <t>daň</t>
  </si>
  <si>
    <t>čistá mzda</t>
  </si>
  <si>
    <t>Novák</t>
  </si>
  <si>
    <t>Horák</t>
  </si>
  <si>
    <t>Kovář</t>
  </si>
  <si>
    <t>Veselý</t>
  </si>
  <si>
    <t>Nastaven "Vlastní formát buňky"</t>
  </si>
  <si>
    <t>HHM</t>
  </si>
  <si>
    <t>POH</t>
  </si>
  <si>
    <t>HM=HHM*POH</t>
  </si>
  <si>
    <t>ZD=HM-SZP</t>
  </si>
  <si>
    <t>zadej číslo</t>
  </si>
  <si>
    <t>KDYŽ(B1&gt;0;"kladné";KDYŽ(B1=0;"nula";"záporné"))</t>
  </si>
  <si>
    <t xml:space="preserve">zadané číslo je: </t>
  </si>
  <si>
    <t>datum narození</t>
  </si>
  <si>
    <t>věk</t>
  </si>
  <si>
    <t>DATEDIF(B7;DNES();"Y")</t>
  </si>
  <si>
    <t>tvé BMI je:</t>
  </si>
  <si>
    <t>zadej výšku v m</t>
  </si>
  <si>
    <t>zadej váhu v kg</t>
  </si>
  <si>
    <t>BMI se určí jako váha děleno výška na druhou</t>
  </si>
  <si>
    <t>B1/(B2*B2)</t>
  </si>
  <si>
    <t>Tabulka obezity</t>
  </si>
  <si>
    <t>stupeň obezity</t>
  </si>
  <si>
    <t>normální</t>
  </si>
  <si>
    <t>lehká nadváha</t>
  </si>
  <si>
    <t>střední nadváha</t>
  </si>
  <si>
    <t>zvýšená nadváha</t>
  </si>
  <si>
    <t>obezita I. stupně</t>
  </si>
  <si>
    <t>obezita II. stupně</t>
  </si>
  <si>
    <t>více</t>
  </si>
  <si>
    <t>obezita III. stupně</t>
  </si>
  <si>
    <t>to je</t>
  </si>
  <si>
    <t>BMI od</t>
  </si>
  <si>
    <t>sociální a zdravotní pojištění zaměstnanec</t>
  </si>
  <si>
    <t>sociální a zdravotní pojištění zaměstnavatel</t>
  </si>
  <si>
    <t>zaměstnanec</t>
  </si>
  <si>
    <t>zaměstnavatel</t>
  </si>
  <si>
    <t>náklady</t>
  </si>
  <si>
    <t>třída</t>
  </si>
  <si>
    <t>dívky</t>
  </si>
  <si>
    <t>chlapci</t>
  </si>
  <si>
    <t xml:space="preserve">celkem </t>
  </si>
  <si>
    <t>procento dívek</t>
  </si>
  <si>
    <t>procento chlapců</t>
  </si>
  <si>
    <t>1.</t>
  </si>
  <si>
    <t>2.</t>
  </si>
  <si>
    <t>3.</t>
  </si>
  <si>
    <t>4.</t>
  </si>
  <si>
    <t>celkem</t>
  </si>
  <si>
    <t>Ve sloupci E aF je nastaven Formát buňky - procenta</t>
  </si>
  <si>
    <t>Z tohoto důvodu není nutné násobit 100</t>
  </si>
  <si>
    <t>odvody státu</t>
  </si>
  <si>
    <t>KDYŽ(B4&lt;D11;"podváha";KDYŽ(B4&gt;D11;E11;KDYŽ(B4&gt;D12;E12;KDYŽ(B4&gt;D13;E13;KDYŽ(B4&gt;D14;E14;KDYŽ(B4&gt;D15;E15;KDYŽ(B4&gt;D16;E16;E17)))))))</t>
  </si>
  <si>
    <t>super hrubá mzda</t>
  </si>
  <si>
    <t>D=15%*SHM</t>
  </si>
  <si>
    <t>SZP=11%*HM</t>
  </si>
  <si>
    <t>SZP=HM*34%</t>
  </si>
  <si>
    <t>SHM=HM+SZP</t>
  </si>
  <si>
    <t>daň po slevě na poplatníka</t>
  </si>
  <si>
    <t>S=D-2070</t>
  </si>
  <si>
    <t>odečítatelná položka na zaměstnance</t>
  </si>
  <si>
    <t>ČM=ZD-S</t>
  </si>
  <si>
    <t>při záporné dani je 0</t>
  </si>
  <si>
    <t>vnořená KDYŽ</t>
  </si>
  <si>
    <t>daň zaměstnanec (ze superhrubé mzdy)</t>
  </si>
  <si>
    <t>KDYŽ(G9-$D$4&gt;0;G9-$D$4;0)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</si>
</sst>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&quot; hod&quot;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</cellStyleXfs>
  <cellXfs count="48">
    <xf numFmtId="0" fontId="0" fillId="0" borderId="0" xfId="0"/>
    <xf numFmtId="0" fontId="3" fillId="5" borderId="0" xfId="5" applyAlignment="1">
      <alignment horizontal="center" vertical="center" wrapText="1"/>
    </xf>
    <xf numFmtId="0" fontId="3" fillId="5" borderId="0" xfId="5" applyAlignment="1">
      <alignment horizontal="center" vertical="center"/>
    </xf>
    <xf numFmtId="9" fontId="3" fillId="7" borderId="0" xfId="7" applyNumberFormat="1" applyAlignment="1">
      <alignment horizontal="center"/>
    </xf>
    <xf numFmtId="0" fontId="3" fillId="7" borderId="0" xfId="7"/>
    <xf numFmtId="0" fontId="1" fillId="8" borderId="0" xfId="8"/>
    <xf numFmtId="165" fontId="1" fillId="8" borderId="0" xfId="8" applyNumberFormat="1"/>
    <xf numFmtId="0" fontId="2" fillId="0" borderId="0" xfId="0" applyFont="1"/>
    <xf numFmtId="0" fontId="1" fillId="3" borderId="0" xfId="3"/>
    <xf numFmtId="164" fontId="1" fillId="3" borderId="0" xfId="1" applyNumberFormat="1" applyFill="1"/>
    <xf numFmtId="164" fontId="1" fillId="12" borderId="0" xfId="12" applyNumberFormat="1"/>
    <xf numFmtId="0" fontId="3" fillId="5" borderId="2" xfId="5" applyBorder="1" applyAlignment="1">
      <alignment horizontal="center" vertical="center" wrapText="1"/>
    </xf>
    <xf numFmtId="0" fontId="3" fillId="5" borderId="3" xfId="5" applyBorder="1" applyAlignment="1">
      <alignment horizontal="center" vertical="center" wrapText="1"/>
    </xf>
    <xf numFmtId="0" fontId="3" fillId="5" borderId="4" xfId="5" applyBorder="1" applyAlignment="1">
      <alignment horizontal="center" vertical="center" wrapText="1"/>
    </xf>
    <xf numFmtId="0" fontId="3" fillId="6" borderId="1" xfId="6" applyBorder="1" applyAlignment="1">
      <alignment horizontal="center" vertical="center" wrapText="1"/>
    </xf>
    <xf numFmtId="0" fontId="3" fillId="5" borderId="0" xfId="5"/>
    <xf numFmtId="0" fontId="3" fillId="7" borderId="0" xfId="7" applyAlignment="1">
      <alignment horizontal="center"/>
    </xf>
    <xf numFmtId="14" fontId="3" fillId="7" borderId="0" xfId="7" applyNumberFormat="1"/>
    <xf numFmtId="0" fontId="1" fillId="3" borderId="0" xfId="3" applyAlignment="1">
      <alignment horizontal="center"/>
    </xf>
    <xf numFmtId="0" fontId="3" fillId="4" borderId="0" xfId="4"/>
    <xf numFmtId="2" fontId="1" fillId="3" borderId="0" xfId="3" applyNumberFormat="1"/>
    <xf numFmtId="0" fontId="1" fillId="13" borderId="0" xfId="13" applyAlignment="1">
      <alignment horizontal="left"/>
    </xf>
    <xf numFmtId="0" fontId="3" fillId="11" borderId="0" xfId="11"/>
    <xf numFmtId="0" fontId="3" fillId="2" borderId="0" xfId="2"/>
    <xf numFmtId="0" fontId="3" fillId="11" borderId="0" xfId="11" applyAlignment="1">
      <alignment horizontal="left"/>
    </xf>
    <xf numFmtId="0" fontId="3" fillId="5" borderId="0" xfId="5" applyBorder="1" applyAlignment="1">
      <alignment horizontal="center" vertical="center" wrapText="1"/>
    </xf>
    <xf numFmtId="164" fontId="3" fillId="4" borderId="0" xfId="4" applyNumberFormat="1"/>
    <xf numFmtId="164" fontId="3" fillId="9" borderId="0" xfId="9" applyNumberFormat="1"/>
    <xf numFmtId="164" fontId="3" fillId="10" borderId="0" xfId="10" applyNumberFormat="1"/>
    <xf numFmtId="0" fontId="3" fillId="6" borderId="0" xfId="6" applyAlignment="1">
      <alignment horizontal="center"/>
    </xf>
    <xf numFmtId="10" fontId="3" fillId="4" borderId="0" xfId="4" applyNumberFormat="1"/>
    <xf numFmtId="10" fontId="3" fillId="2" borderId="0" xfId="2" applyNumberFormat="1"/>
    <xf numFmtId="0" fontId="1" fillId="13" borderId="0" xfId="13" applyAlignment="1">
      <alignment horizontal="center"/>
    </xf>
    <xf numFmtId="0" fontId="4" fillId="5" borderId="3" xfId="5" applyFont="1" applyBorder="1" applyAlignment="1">
      <alignment horizontal="center" vertical="center" wrapText="1"/>
    </xf>
    <xf numFmtId="0" fontId="4" fillId="5" borderId="0" xfId="5" applyFont="1" applyAlignment="1">
      <alignment horizontal="left" vertical="center"/>
    </xf>
    <xf numFmtId="0" fontId="4" fillId="5" borderId="0" xfId="5" applyFont="1" applyAlignment="1">
      <alignment horizontal="left" vertical="center"/>
    </xf>
    <xf numFmtId="0" fontId="4" fillId="5" borderId="0" xfId="5" applyFont="1" applyAlignment="1">
      <alignment horizontal="left" vertical="center" wrapText="1"/>
    </xf>
    <xf numFmtId="0" fontId="3" fillId="11" borderId="5" xfId="11" applyBorder="1" applyAlignment="1">
      <alignment horizontal="center"/>
    </xf>
    <xf numFmtId="0" fontId="3" fillId="11" borderId="0" xfId="11" applyBorder="1" applyAlignment="1">
      <alignment horizontal="center"/>
    </xf>
    <xf numFmtId="0" fontId="3" fillId="11" borderId="0" xfId="11" applyAlignment="1">
      <alignment horizontal="center"/>
    </xf>
    <xf numFmtId="0" fontId="1" fillId="13" borderId="0" xfId="13" applyAlignment="1">
      <alignment horizontal="center"/>
    </xf>
    <xf numFmtId="0" fontId="1" fillId="13" borderId="0" xfId="13" applyAlignment="1">
      <alignment horizontal="left"/>
    </xf>
    <xf numFmtId="0" fontId="3" fillId="11" borderId="0" xfId="11" applyAlignment="1">
      <alignment horizontal="left"/>
    </xf>
    <xf numFmtId="0" fontId="3" fillId="2" borderId="0" xfId="2" applyAlignment="1">
      <alignment horizontal="center"/>
    </xf>
    <xf numFmtId="164" fontId="3" fillId="7" borderId="0" xfId="1" applyNumberFormat="1" applyFont="1" applyFill="1" applyAlignment="1"/>
    <xf numFmtId="164" fontId="1" fillId="8" borderId="0" xfId="8" applyNumberFormat="1"/>
    <xf numFmtId="0" fontId="1" fillId="13" borderId="0" xfId="13"/>
    <xf numFmtId="0" fontId="0" fillId="13" borderId="0" xfId="13" applyFont="1"/>
  </cellXfs>
  <cellStyles count="14">
    <cellStyle name="20 % – Zvýraznění6" xfId="12" builtinId="50"/>
    <cellStyle name="40 % – Zvýraznění1" xfId="3" builtinId="31"/>
    <cellStyle name="40 % – Zvýraznění3" xfId="8" builtinId="39"/>
    <cellStyle name="40 % – Zvýraznění6" xfId="13" builtinId="51"/>
    <cellStyle name="60 % – Zvýraznění1" xfId="4" builtinId="32"/>
    <cellStyle name="60 % – Zvýraznění2" xfId="6" builtinId="36"/>
    <cellStyle name="60 % – Zvýraznění4" xfId="10" builtinId="44"/>
    <cellStyle name="měny" xfId="1" builtinId="4"/>
    <cellStyle name="normální" xfId="0" builtinId="0"/>
    <cellStyle name="Zvýraznění 1" xfId="2" builtinId="29"/>
    <cellStyle name="Zvýraznění 2" xfId="5" builtinId="33"/>
    <cellStyle name="Zvýraznění 3" xfId="7" builtinId="37"/>
    <cellStyle name="Zvýraznění 4" xfId="9" builtinId="41"/>
    <cellStyle name="Zvýraznění 6" xfId="11" builtin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22</xdr:row>
      <xdr:rowOff>19050</xdr:rowOff>
    </xdr:from>
    <xdr:to>
      <xdr:col>9</xdr:col>
      <xdr:colOff>180975</xdr:colOff>
      <xdr:row>37</xdr:row>
      <xdr:rowOff>129213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4781550"/>
          <a:ext cx="3790950" cy="29676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1</xdr:colOff>
      <xdr:row>23</xdr:row>
      <xdr:rowOff>95250</xdr:rowOff>
    </xdr:from>
    <xdr:to>
      <xdr:col>4</xdr:col>
      <xdr:colOff>390525</xdr:colOff>
      <xdr:row>29</xdr:row>
      <xdr:rowOff>169382</xdr:rowOff>
    </xdr:to>
    <xdr:cxnSp macro="">
      <xdr:nvCxnSpPr>
        <xdr:cNvPr id="5" name="Zakřivená spojovací čára 4"/>
        <xdr:cNvCxnSpPr>
          <a:endCxn id="1026" idx="1"/>
        </xdr:cNvCxnSpPr>
      </xdr:nvCxnSpPr>
      <xdr:spPr>
        <a:xfrm>
          <a:off x="2343151" y="5048250"/>
          <a:ext cx="1362074" cy="1217132"/>
        </a:xfrm>
        <a:prstGeom prst="curvedConnector3">
          <a:avLst>
            <a:gd name="adj1" fmla="val 50000"/>
          </a:avLst>
        </a:prstGeom>
        <a:ln w="3810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419100</xdr:colOff>
      <xdr:row>12</xdr:row>
      <xdr:rowOff>28575</xdr:rowOff>
    </xdr:from>
    <xdr:to>
      <xdr:col>7</xdr:col>
      <xdr:colOff>676275</xdr:colOff>
      <xdr:row>13</xdr:row>
      <xdr:rowOff>142875</xdr:rowOff>
    </xdr:to>
    <xdr:cxnSp macro="">
      <xdr:nvCxnSpPr>
        <xdr:cNvPr id="6" name="Přímá spojovací šipka 5"/>
        <xdr:cNvCxnSpPr/>
      </xdr:nvCxnSpPr>
      <xdr:spPr>
        <a:xfrm flipH="1" flipV="1">
          <a:off x="6172200" y="2886075"/>
          <a:ext cx="257175" cy="304800"/>
        </a:xfrm>
        <a:prstGeom prst="straightConnector1">
          <a:avLst/>
        </a:prstGeom>
        <a:ln w="38100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L23"/>
  <sheetViews>
    <sheetView tabSelected="1" topLeftCell="A6" workbookViewId="0">
      <selection activeCell="H18" sqref="H18"/>
    </sheetView>
  </sheetViews>
  <sheetFormatPr defaultRowHeight="15"/>
  <cols>
    <col min="1" max="3" width="11.7109375" customWidth="1"/>
    <col min="4" max="4" width="14.5703125" customWidth="1"/>
    <col min="5" max="5" width="13.140625" customWidth="1"/>
    <col min="6" max="9" width="11.7109375" customWidth="1"/>
    <col min="11" max="11" width="14.85546875" customWidth="1"/>
    <col min="12" max="12" width="13.140625" customWidth="1"/>
  </cols>
  <sheetData>
    <row r="1" spans="1:12">
      <c r="A1" s="35" t="s">
        <v>40</v>
      </c>
      <c r="B1" s="35"/>
      <c r="C1" s="35"/>
      <c r="D1" s="3">
        <v>0.11</v>
      </c>
    </row>
    <row r="2" spans="1:12">
      <c r="A2" s="36" t="s">
        <v>71</v>
      </c>
      <c r="B2" s="36"/>
      <c r="C2" s="36"/>
      <c r="D2" s="3">
        <v>0.15</v>
      </c>
    </row>
    <row r="3" spans="1:12">
      <c r="A3" s="35" t="s">
        <v>41</v>
      </c>
      <c r="B3" s="35"/>
      <c r="C3" s="35"/>
      <c r="D3" s="3">
        <v>0.34</v>
      </c>
    </row>
    <row r="4" spans="1:12">
      <c r="A4" s="34" t="s">
        <v>67</v>
      </c>
      <c r="B4" s="34"/>
      <c r="C4" s="34"/>
      <c r="D4" s="44">
        <v>2070</v>
      </c>
    </row>
    <row r="6" spans="1:12">
      <c r="A6" s="37" t="s">
        <v>42</v>
      </c>
      <c r="B6" s="37"/>
      <c r="C6" s="37"/>
      <c r="D6" s="37"/>
      <c r="E6" s="37"/>
      <c r="F6" s="37"/>
      <c r="G6" s="37"/>
      <c r="H6" s="37"/>
      <c r="I6" s="37"/>
      <c r="K6" s="38" t="s">
        <v>43</v>
      </c>
      <c r="L6" s="38"/>
    </row>
    <row r="7" spans="1:12" ht="45">
      <c r="A7" s="11" t="s">
        <v>0</v>
      </c>
      <c r="B7" s="12" t="s">
        <v>1</v>
      </c>
      <c r="C7" s="33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65</v>
      </c>
      <c r="I7" s="13" t="s">
        <v>7</v>
      </c>
      <c r="K7" s="12" t="s">
        <v>60</v>
      </c>
      <c r="L7" s="12" t="s">
        <v>4</v>
      </c>
    </row>
    <row r="8" spans="1:12" ht="30">
      <c r="A8" s="14"/>
      <c r="B8" s="14" t="s">
        <v>13</v>
      </c>
      <c r="C8" s="14" t="s">
        <v>14</v>
      </c>
      <c r="D8" s="14" t="s">
        <v>15</v>
      </c>
      <c r="E8" s="14" t="s">
        <v>62</v>
      </c>
      <c r="F8" s="14" t="s">
        <v>16</v>
      </c>
      <c r="G8" s="14" t="s">
        <v>61</v>
      </c>
      <c r="H8" s="14" t="s">
        <v>66</v>
      </c>
      <c r="I8" s="14" t="s">
        <v>68</v>
      </c>
      <c r="K8" s="14" t="s">
        <v>64</v>
      </c>
      <c r="L8" s="14" t="s">
        <v>63</v>
      </c>
    </row>
    <row r="9" spans="1:12">
      <c r="A9" s="4" t="s">
        <v>8</v>
      </c>
      <c r="B9" s="45">
        <v>150</v>
      </c>
      <c r="C9" s="6">
        <v>160</v>
      </c>
      <c r="D9" s="9">
        <f>B9*C9</f>
        <v>24000</v>
      </c>
      <c r="E9" s="10">
        <f>D9*$D$1</f>
        <v>2640</v>
      </c>
      <c r="F9" s="9">
        <f>D9-E9</f>
        <v>21360</v>
      </c>
      <c r="G9" s="10">
        <f>daň*K9</f>
        <v>4824</v>
      </c>
      <c r="H9" s="10">
        <f>IF(G9-$D$4&gt;0,G9-$D$4,0)</f>
        <v>2754</v>
      </c>
      <c r="I9" s="26">
        <f>F9-H9</f>
        <v>18606</v>
      </c>
      <c r="K9" s="10">
        <f>D9+L9</f>
        <v>32160</v>
      </c>
      <c r="L9" s="10">
        <f>D9*$D$3</f>
        <v>8160.0000000000009</v>
      </c>
    </row>
    <row r="10" spans="1:12">
      <c r="A10" s="4" t="s">
        <v>9</v>
      </c>
      <c r="B10" s="45">
        <v>80</v>
      </c>
      <c r="C10" s="6">
        <v>120</v>
      </c>
      <c r="D10" s="9">
        <f t="shared" ref="D10:D12" si="0">B10*C10</f>
        <v>9600</v>
      </c>
      <c r="E10" s="10">
        <f t="shared" ref="E10:E12" si="1">D10*$D$1</f>
        <v>1056</v>
      </c>
      <c r="F10" s="9">
        <f t="shared" ref="F10:F12" si="2">D10-E10</f>
        <v>8544</v>
      </c>
      <c r="G10" s="10">
        <f>daň*K10</f>
        <v>1929.6</v>
      </c>
      <c r="H10" s="10">
        <f>IF(G10-$D$4&gt;0,G10-$D$4,0)</f>
        <v>0</v>
      </c>
      <c r="I10" s="26">
        <f t="shared" ref="I10:I12" si="3">F10-H10</f>
        <v>8544</v>
      </c>
      <c r="K10" s="10">
        <f t="shared" ref="K10:K12" si="4">D10+L10</f>
        <v>12864</v>
      </c>
      <c r="L10" s="10">
        <f t="shared" ref="L10:L12" si="5">D10*$D$3</f>
        <v>3264.0000000000005</v>
      </c>
    </row>
    <row r="11" spans="1:12">
      <c r="A11" s="4" t="s">
        <v>10</v>
      </c>
      <c r="B11" s="45">
        <v>300</v>
      </c>
      <c r="C11" s="6">
        <v>88</v>
      </c>
      <c r="D11" s="9">
        <f t="shared" si="0"/>
        <v>26400</v>
      </c>
      <c r="E11" s="10">
        <f t="shared" si="1"/>
        <v>2904</v>
      </c>
      <c r="F11" s="9">
        <f t="shared" si="2"/>
        <v>23496</v>
      </c>
      <c r="G11" s="10">
        <f>daň*K11</f>
        <v>5306.4</v>
      </c>
      <c r="H11" s="10">
        <f t="shared" ref="H11:H12" si="6">IF(G11-$D$4&gt;0,G11-$D$4,G11)</f>
        <v>3236.3999999999996</v>
      </c>
      <c r="I11" s="26">
        <f t="shared" si="3"/>
        <v>20259.599999999999</v>
      </c>
      <c r="K11" s="10">
        <f t="shared" si="4"/>
        <v>35376</v>
      </c>
      <c r="L11" s="10">
        <f t="shared" si="5"/>
        <v>8976</v>
      </c>
    </row>
    <row r="12" spans="1:12">
      <c r="A12" s="4" t="s">
        <v>11</v>
      </c>
      <c r="B12" s="45">
        <v>220</v>
      </c>
      <c r="C12" s="6">
        <v>180</v>
      </c>
      <c r="D12" s="9">
        <f t="shared" si="0"/>
        <v>39600</v>
      </c>
      <c r="E12" s="10">
        <f t="shared" si="1"/>
        <v>4356</v>
      </c>
      <c r="F12" s="9">
        <f t="shared" si="2"/>
        <v>35244</v>
      </c>
      <c r="G12" s="10">
        <f>daň*K12</f>
        <v>7959.5999999999995</v>
      </c>
      <c r="H12" s="10">
        <f t="shared" si="6"/>
        <v>5889.5999999999995</v>
      </c>
      <c r="I12" s="26">
        <f t="shared" si="3"/>
        <v>29354.400000000001</v>
      </c>
      <c r="K12" s="10">
        <f t="shared" si="4"/>
        <v>53064</v>
      </c>
      <c r="L12" s="10">
        <f t="shared" si="5"/>
        <v>13464.000000000002</v>
      </c>
    </row>
    <row r="15" spans="1:12">
      <c r="H15" s="39" t="s">
        <v>69</v>
      </c>
      <c r="I15" s="39"/>
    </row>
    <row r="16" spans="1:12">
      <c r="A16" s="25" t="s">
        <v>0</v>
      </c>
      <c r="B16" s="25" t="s">
        <v>7</v>
      </c>
      <c r="C16" s="25" t="s">
        <v>44</v>
      </c>
      <c r="D16" s="25" t="s">
        <v>58</v>
      </c>
      <c r="H16" s="39" t="s">
        <v>70</v>
      </c>
      <c r="I16" s="39"/>
    </row>
    <row r="17" spans="1:10">
      <c r="A17" s="4" t="s">
        <v>8</v>
      </c>
      <c r="B17" s="28">
        <f>I9</f>
        <v>18606</v>
      </c>
      <c r="C17" s="28">
        <f>K9</f>
        <v>32160</v>
      </c>
      <c r="D17" s="27">
        <f>C17-B17</f>
        <v>13554</v>
      </c>
      <c r="H17" s="47" t="s">
        <v>72</v>
      </c>
      <c r="I17" s="46"/>
      <c r="J17" s="46"/>
    </row>
    <row r="18" spans="1:10">
      <c r="A18" s="4" t="s">
        <v>9</v>
      </c>
      <c r="B18" s="28">
        <f>I10</f>
        <v>8544</v>
      </c>
      <c r="C18" s="28">
        <f t="shared" ref="C18:C20" si="7">K10</f>
        <v>12864</v>
      </c>
      <c r="D18" s="27">
        <f t="shared" ref="D18:D20" si="8">C18-B18</f>
        <v>4320</v>
      </c>
    </row>
    <row r="19" spans="1:10">
      <c r="A19" s="4" t="s">
        <v>10</v>
      </c>
      <c r="B19" s="28">
        <f>I11</f>
        <v>20259.599999999999</v>
      </c>
      <c r="C19" s="28">
        <f t="shared" si="7"/>
        <v>35376</v>
      </c>
      <c r="D19" s="27">
        <f t="shared" si="8"/>
        <v>15116.400000000001</v>
      </c>
    </row>
    <row r="20" spans="1:10">
      <c r="A20" s="4" t="s">
        <v>11</v>
      </c>
      <c r="B20" s="28">
        <f>I12</f>
        <v>29354.400000000001</v>
      </c>
      <c r="C20" s="28">
        <f t="shared" si="7"/>
        <v>53064</v>
      </c>
      <c r="D20" s="27">
        <f t="shared" si="8"/>
        <v>23709.599999999999</v>
      </c>
    </row>
    <row r="23" spans="1:10">
      <c r="C23" s="7" t="s">
        <v>12</v>
      </c>
    </row>
  </sheetData>
  <mergeCells count="7">
    <mergeCell ref="H15:I15"/>
    <mergeCell ref="H16:I16"/>
    <mergeCell ref="A1:C1"/>
    <mergeCell ref="A2:C2"/>
    <mergeCell ref="A3:C3"/>
    <mergeCell ref="A6:I6"/>
    <mergeCell ref="K6:L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L6"/>
  <sheetViews>
    <sheetView workbookViewId="0">
      <selection activeCell="E33" sqref="E33"/>
    </sheetView>
  </sheetViews>
  <sheetFormatPr defaultRowHeight="15"/>
  <sheetData>
    <row r="1" spans="1:12" ht="30">
      <c r="A1" s="2" t="s">
        <v>45</v>
      </c>
      <c r="B1" s="2" t="s">
        <v>46</v>
      </c>
      <c r="C1" s="2" t="s">
        <v>47</v>
      </c>
      <c r="D1" s="2" t="s">
        <v>48</v>
      </c>
      <c r="E1" s="1" t="s">
        <v>49</v>
      </c>
      <c r="F1" s="1" t="s">
        <v>50</v>
      </c>
    </row>
    <row r="2" spans="1:12">
      <c r="A2" s="29" t="s">
        <v>51</v>
      </c>
      <c r="B2" s="5">
        <v>23</v>
      </c>
      <c r="C2" s="5">
        <v>8</v>
      </c>
      <c r="D2" s="8">
        <f>SUM(B2:C2)</f>
        <v>31</v>
      </c>
      <c r="E2" s="30">
        <f>B2/D2</f>
        <v>0.74193548387096775</v>
      </c>
      <c r="F2" s="30">
        <f>C2/D2</f>
        <v>0.25806451612903225</v>
      </c>
      <c r="H2" s="39" t="s">
        <v>56</v>
      </c>
      <c r="I2" s="39"/>
      <c r="J2" s="39"/>
      <c r="K2" s="39"/>
      <c r="L2" s="39"/>
    </row>
    <row r="3" spans="1:12">
      <c r="A3" s="29" t="s">
        <v>52</v>
      </c>
      <c r="B3" s="5">
        <v>17</v>
      </c>
      <c r="C3" s="5">
        <v>11</v>
      </c>
      <c r="D3" s="8">
        <f t="shared" ref="D3:D5" si="0">SUM(B3:C3)</f>
        <v>28</v>
      </c>
      <c r="E3" s="30">
        <f t="shared" ref="E3:E6" si="1">B3/D3</f>
        <v>0.6071428571428571</v>
      </c>
      <c r="F3" s="30">
        <f t="shared" ref="F3:F6" si="2">C3/D3</f>
        <v>0.39285714285714285</v>
      </c>
      <c r="H3" s="24" t="s">
        <v>57</v>
      </c>
      <c r="I3" s="22"/>
      <c r="J3" s="22"/>
      <c r="K3" s="22"/>
      <c r="L3" s="22"/>
    </row>
    <row r="4" spans="1:12">
      <c r="A4" s="29" t="s">
        <v>53</v>
      </c>
      <c r="B4" s="5">
        <v>5</v>
      </c>
      <c r="C4" s="5">
        <v>25</v>
      </c>
      <c r="D4" s="8">
        <f t="shared" si="0"/>
        <v>30</v>
      </c>
      <c r="E4" s="30">
        <f t="shared" si="1"/>
        <v>0.16666666666666666</v>
      </c>
      <c r="F4" s="30">
        <f t="shared" si="2"/>
        <v>0.83333333333333337</v>
      </c>
    </row>
    <row r="5" spans="1:12">
      <c r="A5" s="29" t="s">
        <v>54</v>
      </c>
      <c r="B5" s="5">
        <v>15</v>
      </c>
      <c r="C5" s="5">
        <v>16</v>
      </c>
      <c r="D5" s="8">
        <f t="shared" si="0"/>
        <v>31</v>
      </c>
      <c r="E5" s="30">
        <f t="shared" si="1"/>
        <v>0.4838709677419355</v>
      </c>
      <c r="F5" s="30">
        <f t="shared" si="2"/>
        <v>0.5161290322580645</v>
      </c>
    </row>
    <row r="6" spans="1:12">
      <c r="A6" s="29" t="s">
        <v>55</v>
      </c>
      <c r="B6" s="23">
        <f>SUM(B2:B5)</f>
        <v>60</v>
      </c>
      <c r="C6" s="23">
        <f t="shared" ref="C6:D6" si="3">SUM(C2:C5)</f>
        <v>60</v>
      </c>
      <c r="D6" s="23">
        <f t="shared" si="3"/>
        <v>120</v>
      </c>
      <c r="E6" s="31">
        <f t="shared" si="1"/>
        <v>0.5</v>
      </c>
      <c r="F6" s="31">
        <f t="shared" si="2"/>
        <v>0.5</v>
      </c>
    </row>
  </sheetData>
  <mergeCells count="1">
    <mergeCell ref="H2:L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H10"/>
  <sheetViews>
    <sheetView workbookViewId="0">
      <selection activeCell="D10" sqref="D10:H10"/>
    </sheetView>
  </sheetViews>
  <sheetFormatPr defaultRowHeight="15"/>
  <cols>
    <col min="1" max="1" width="15.7109375" customWidth="1"/>
    <col min="2" max="2" width="10.140625" bestFit="1" customWidth="1"/>
  </cols>
  <sheetData>
    <row r="1" spans="1:8">
      <c r="A1" s="15" t="s">
        <v>17</v>
      </c>
      <c r="B1" s="16">
        <v>0</v>
      </c>
    </row>
    <row r="3" spans="1:8">
      <c r="A3" s="15" t="s">
        <v>19</v>
      </c>
      <c r="B3" s="8" t="str">
        <f>IF(B1&gt;0,"kladné",IF(B1=0,"nula","záporné"))</f>
        <v>nula</v>
      </c>
      <c r="D3" s="40" t="s">
        <v>18</v>
      </c>
      <c r="E3" s="40"/>
      <c r="F3" s="40"/>
      <c r="G3" s="40"/>
      <c r="H3" s="40"/>
    </row>
    <row r="8" spans="1:8">
      <c r="A8" s="15" t="s">
        <v>20</v>
      </c>
      <c r="B8" s="17">
        <v>24424</v>
      </c>
    </row>
    <row r="10" spans="1:8">
      <c r="A10" s="15" t="s">
        <v>21</v>
      </c>
      <c r="B10" s="18">
        <f ca="1">DATEDIF(B8,TODAY(),"Y")</f>
        <v>45</v>
      </c>
      <c r="D10" s="41" t="s">
        <v>22</v>
      </c>
      <c r="E10" s="41"/>
      <c r="F10" s="41"/>
      <c r="G10" s="41"/>
      <c r="H10" s="41"/>
    </row>
  </sheetData>
  <mergeCells count="2">
    <mergeCell ref="D3:H3"/>
    <mergeCell ref="D10:H1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M17"/>
  <sheetViews>
    <sheetView workbookViewId="0">
      <selection activeCell="H31" sqref="H31"/>
    </sheetView>
  </sheetViews>
  <sheetFormatPr defaultRowHeight="15"/>
  <cols>
    <col min="1" max="1" width="18.5703125" customWidth="1"/>
    <col min="2" max="2" width="15.5703125" customWidth="1"/>
    <col min="4" max="4" width="11.42578125" customWidth="1"/>
    <col min="5" max="5" width="17" bestFit="1" customWidth="1"/>
    <col min="6" max="15" width="12.7109375" customWidth="1"/>
  </cols>
  <sheetData>
    <row r="1" spans="1:13">
      <c r="A1" s="15" t="s">
        <v>25</v>
      </c>
      <c r="B1" s="4">
        <v>54</v>
      </c>
    </row>
    <row r="2" spans="1:13">
      <c r="A2" s="15" t="s">
        <v>24</v>
      </c>
      <c r="B2" s="4">
        <v>1.66</v>
      </c>
    </row>
    <row r="4" spans="1:13">
      <c r="A4" s="15" t="s">
        <v>23</v>
      </c>
      <c r="B4" s="20">
        <f>B1/(B2*B2)</f>
        <v>19.596458121643199</v>
      </c>
      <c r="D4" s="42" t="s">
        <v>26</v>
      </c>
      <c r="E4" s="42"/>
      <c r="F4" s="42"/>
      <c r="G4" s="42"/>
      <c r="H4" s="42"/>
    </row>
    <row r="5" spans="1:13">
      <c r="D5" s="42" t="s">
        <v>27</v>
      </c>
      <c r="E5" s="42"/>
      <c r="F5" s="42"/>
      <c r="G5" s="42"/>
      <c r="H5" s="42"/>
    </row>
    <row r="7" spans="1:13">
      <c r="A7" s="15" t="s">
        <v>38</v>
      </c>
      <c r="B7" s="23" t="str">
        <f>IF(B4&lt;D11,"podváha",IF(B4&gt;D11,E11,IF(B4&gt;D12,E12,IF(B4&gt;D13,E13,IF(B4&gt;D14,E14,IF(B4&gt;D15,E15,IF(B4&gt;D16,E16,E17)))))))</f>
        <v>podváha</v>
      </c>
      <c r="D7" s="21" t="s">
        <v>59</v>
      </c>
      <c r="E7" s="32"/>
      <c r="F7" s="32"/>
      <c r="G7" s="32"/>
      <c r="H7" s="32"/>
      <c r="I7" s="32"/>
      <c r="J7" s="32"/>
      <c r="K7" s="32"/>
      <c r="L7" s="32"/>
      <c r="M7" s="32"/>
    </row>
    <row r="9" spans="1:13">
      <c r="D9" s="43" t="s">
        <v>28</v>
      </c>
      <c r="E9" s="43"/>
    </row>
    <row r="10" spans="1:13">
      <c r="D10" s="19" t="s">
        <v>39</v>
      </c>
      <c r="E10" s="19" t="s">
        <v>29</v>
      </c>
    </row>
    <row r="11" spans="1:13">
      <c r="D11" s="18">
        <v>20</v>
      </c>
      <c r="E11" s="5" t="s">
        <v>30</v>
      </c>
    </row>
    <row r="12" spans="1:13">
      <c r="D12" s="18">
        <v>23</v>
      </c>
      <c r="E12" s="5" t="s">
        <v>31</v>
      </c>
    </row>
    <row r="13" spans="1:13">
      <c r="D13" s="18">
        <v>26</v>
      </c>
      <c r="E13" s="5" t="s">
        <v>32</v>
      </c>
    </row>
    <row r="14" spans="1:13">
      <c r="D14" s="18">
        <v>30</v>
      </c>
      <c r="E14" s="5" t="s">
        <v>33</v>
      </c>
    </row>
    <row r="15" spans="1:13">
      <c r="D15" s="18">
        <v>35</v>
      </c>
      <c r="E15" s="5" t="s">
        <v>34</v>
      </c>
    </row>
    <row r="16" spans="1:13">
      <c r="D16" s="18">
        <v>40</v>
      </c>
      <c r="E16" s="5" t="s">
        <v>35</v>
      </c>
    </row>
    <row r="17" spans="4:5">
      <c r="D17" s="8" t="s">
        <v>36</v>
      </c>
      <c r="E17" s="5" t="s">
        <v>37</v>
      </c>
    </row>
  </sheetData>
  <mergeCells count="3">
    <mergeCell ref="D4:H4"/>
    <mergeCell ref="D5:H5"/>
    <mergeCell ref="D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mzda</vt:lpstr>
      <vt:lpstr>výpočet procent</vt:lpstr>
      <vt:lpstr>ukázka vnoření funkcí</vt:lpstr>
      <vt:lpstr>BMI</vt:lpstr>
      <vt:lpstr>daň</vt:lpstr>
    </vt:vector>
  </TitlesOfParts>
  <Company>Název společnosti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Silvana Žárská</dc:creator>
  <cp:lastModifiedBy>Vaše jméno</cp:lastModifiedBy>
  <dcterms:created xsi:type="dcterms:W3CDTF">2012-05-24T08:27:03Z</dcterms:created>
  <dcterms:modified xsi:type="dcterms:W3CDTF">2012-06-05T16:03:45Z</dcterms:modified>
</cp:coreProperties>
</file>